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035" activeTab="0"/>
  </bookViews>
  <sheets>
    <sheet name="Sheet1" sheetId="1" r:id="rId1"/>
    <sheet name="Sheet2" sheetId="2" r:id="rId2"/>
    <sheet name="Sheet3" sheetId="3" r:id="rId3"/>
  </sheets>
  <definedNames>
    <definedName name="_xlnm.Print_Area" localSheetId="0">'Sheet1'!$A$1:$S$32</definedName>
  </definedNames>
  <calcPr fullCalcOnLoad="1"/>
</workbook>
</file>

<file path=xl/sharedStrings.xml><?xml version="1.0" encoding="utf-8"?>
<sst xmlns="http://schemas.openxmlformats.org/spreadsheetml/2006/main" count="117" uniqueCount="107">
  <si>
    <t>Organisation</t>
  </si>
  <si>
    <t>Objectives</t>
  </si>
  <si>
    <t>Scope</t>
  </si>
  <si>
    <t>Activity</t>
  </si>
  <si>
    <t>Contract/Funding/Part of organisation</t>
  </si>
  <si>
    <t>Social Return on Investment – The Impact Map</t>
  </si>
  <si>
    <t>Stage 2</t>
  </si>
  <si>
    <t>Stakeholders</t>
  </si>
  <si>
    <t>Intended/unintended changes</t>
  </si>
  <si>
    <t>What do you think will change for them?</t>
  </si>
  <si>
    <t>Who do we have an effect on?
Who has an effect on us?</t>
  </si>
  <si>
    <t>Inputs</t>
  </si>
  <si>
    <t>Value £</t>
  </si>
  <si>
    <t>Outputs</t>
  </si>
  <si>
    <t>Objective of Activity</t>
  </si>
  <si>
    <t>Purpose of Analysis</t>
  </si>
  <si>
    <t>The Outcomes (what changes)</t>
  </si>
  <si>
    <t>Indicator</t>
  </si>
  <si>
    <t>Source</t>
  </si>
  <si>
    <t xml:space="preserve">Description  </t>
  </si>
  <si>
    <t>How would you measure it?</t>
  </si>
  <si>
    <t xml:space="preserve"> Where did you get the information from</t>
  </si>
  <si>
    <t>Financial proxy</t>
  </si>
  <si>
    <t xml:space="preserve"> Quantity   </t>
  </si>
  <si>
    <t>Duration</t>
  </si>
  <si>
    <t>How much change was there?</t>
  </si>
  <si>
    <t>How long does it last?</t>
  </si>
  <si>
    <t>What proxy would you use to value the change?</t>
  </si>
  <si>
    <t>What is the value of the change?</t>
  </si>
  <si>
    <t>Where did you get the information from?</t>
  </si>
  <si>
    <t>Stage 3</t>
  </si>
  <si>
    <t>Stage 4</t>
  </si>
  <si>
    <t>What would have happened without the activity?</t>
  </si>
  <si>
    <t>Dead-weight %</t>
  </si>
  <si>
    <t>Attribution %</t>
  </si>
  <si>
    <t>Drop Off %</t>
  </si>
  <si>
    <t xml:space="preserve">Impact </t>
  </si>
  <si>
    <t>Who else contributed to the change?</t>
  </si>
  <si>
    <t>Does the outcome drop off in future years?</t>
  </si>
  <si>
    <t>Quantity times financial proxy, less deadweight, displacement, and attribution.</t>
  </si>
  <si>
    <t>What do they invest?</t>
  </si>
  <si>
    <t>Description</t>
  </si>
  <si>
    <t>How would you describe the change?</t>
  </si>
  <si>
    <t xml:space="preserve">The Outcomes </t>
  </si>
  <si>
    <t xml:space="preserve">Stage 1 </t>
  </si>
  <si>
    <t>Connexions Service For 19-25 Year Olds</t>
  </si>
  <si>
    <t xml:space="preserve">Training and Employment Advice &amp; Guidance to Help Find Employment or Training </t>
  </si>
  <si>
    <t>Young people who use the services</t>
  </si>
  <si>
    <t>Connexions/Local Authority</t>
  </si>
  <si>
    <t>Local Authority Budget</t>
  </si>
  <si>
    <t>Primarily advice and guidance on emplyment and training for for young people</t>
  </si>
  <si>
    <t xml:space="preserve">Name </t>
  </si>
  <si>
    <t>Date</t>
  </si>
  <si>
    <t>Time Period</t>
  </si>
  <si>
    <t>Forecast or Evaluation</t>
  </si>
  <si>
    <t>Time</t>
  </si>
  <si>
    <t xml:space="preserve">Summary of activity in numbers
</t>
  </si>
  <si>
    <t>Dependent on the nature of visit.Key objective of the service is to reduce the NEET figure by providing advice and guidance on training and employment opportunities, however they can also access information in relation to health, housing and finance.</t>
  </si>
  <si>
    <t>A reduction in NEET young people, plus assistance with health, housing and finace issues.</t>
  </si>
  <si>
    <t>Proportion of Connexions budget allocated to 19-25 year olds</t>
  </si>
  <si>
    <t xml:space="preserve">Forecast </t>
  </si>
  <si>
    <t>1 Year (2011)</t>
  </si>
  <si>
    <t>To determine the SROI Connexions Services Provided to 19-25 Year olds</t>
  </si>
  <si>
    <t xml:space="preserve">To feed into the RPSSF investigation into 'Employment and Training Opportunities for 19-25 year olds' </t>
  </si>
  <si>
    <t>Number of interventions in relation to education or training</t>
  </si>
  <si>
    <t>Material outcomes are for young people and have been considered above.</t>
  </si>
  <si>
    <t>Number of interventions in relation to health</t>
  </si>
  <si>
    <t>Number of interventions in relation to wellbeing</t>
  </si>
  <si>
    <t>Number of interventions in relation to carers</t>
  </si>
  <si>
    <t xml:space="preserve">Health: accessed IAG in relation to teenage pregnancy, smoking cessasion, STIs etc, </t>
  </si>
  <si>
    <t>Number of interventions in relation to homelessness</t>
  </si>
  <si>
    <t>Connexions data for the period 1 November 2011 to 1 December 2011</t>
  </si>
  <si>
    <t>Connexions data for the period 1 November 2011 to 1 December 2011 and responses to questionnaires</t>
  </si>
  <si>
    <t>Average carers benefit</t>
  </si>
  <si>
    <t>Wellbeing: as a result being assisted on to an appropriate training course or into employment young people enjoyed more social activities and felt they had great confidence.</t>
  </si>
  <si>
    <t xml:space="preserve">Homelessness: accessed IAG to assist with housing issues and finance to avoid homlessness. </t>
  </si>
  <si>
    <t>Single room rate for people under 25</t>
  </si>
  <si>
    <t>Employment, Education and Training: accessed IAG which assisted the young person into the role or training course of their choice, reducing the numbers who would otherwise ended up on benefits.</t>
  </si>
  <si>
    <t>Number of interventions in relation to employment</t>
  </si>
  <si>
    <t>Direct Gov: DWP Social Security Benefit Up-rating 2011/12</t>
  </si>
  <si>
    <t>Carers (not teenage parents as they are included in wellbeing)</t>
  </si>
  <si>
    <t>Connexions data for the period 1 November 2011 to 1 December 2011and responses to questionnaires</t>
  </si>
  <si>
    <t>16 x 12 = 192</t>
  </si>
  <si>
    <t>6 x 12 = 72</t>
  </si>
  <si>
    <t>4 x 12 = 48</t>
  </si>
  <si>
    <t>1 year</t>
  </si>
  <si>
    <t>6 months</t>
  </si>
  <si>
    <t>3 months</t>
  </si>
  <si>
    <t>Pregnancy: University of Sheffield research
Smoking: Brunel University and NICE research</t>
  </si>
  <si>
    <t>Cost of 'Street Project' session provided by Hartlepool Families First</t>
  </si>
  <si>
    <t>Hartlepool Families First</t>
  </si>
  <si>
    <t xml:space="preserve">Approx £11 per session x 2 weekly sessions = £22 </t>
  </si>
  <si>
    <t>Connexions Manager</t>
  </si>
  <si>
    <t>Cost to NHS of averting teenage pregnancy and smoking</t>
  </si>
  <si>
    <t>£310 intervention per pregnancy averted 
£440 per smoker</t>
  </si>
  <si>
    <t>19 x 12 = 228 allocated 50/50
114 pregnancy
114 Smoking cessation</t>
  </si>
  <si>
    <t>Total</t>
  </si>
  <si>
    <t xml:space="preserve">(107 x 12) + 20 = 1304
</t>
  </si>
  <si>
    <t>125 interventions x 12 months = 1500 per annum</t>
  </si>
  <si>
    <t>(34 x 12) + 16 = 424</t>
  </si>
  <si>
    <t>Apprenticeship rate plus reduction in benefits</t>
  </si>
  <si>
    <t>HCFE training bursary to be used as a standard plus a reduction in benefits</t>
  </si>
  <si>
    <t>2.60 x 37 = 96.20 + £53.45 = £149.65</t>
  </si>
  <si>
    <t xml:space="preserve">£53.45 </t>
  </si>
  <si>
    <t xml:space="preserve">£55.55 </t>
  </si>
  <si>
    <t>£30 per week for 25% of students plus reduction in benefits for all
= £83.45 for 326 and £53.45 for 978</t>
  </si>
  <si>
    <t>Social Return per £1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</si>
</sst>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s>
  <fonts count="9">
    <font>
      <sz val="10"/>
      <name val="Arial"/>
      <family val="0"/>
    </font>
    <font>
      <sz val="8"/>
      <name val="Arial"/>
      <family val="0"/>
    </font>
    <font>
      <b/>
      <sz val="14"/>
      <color indexed="9"/>
      <name val="Arial"/>
      <family val="2"/>
    </font>
    <font>
      <b/>
      <sz val="10"/>
      <name val="Arial"/>
      <family val="2"/>
    </font>
    <font>
      <b/>
      <sz val="12"/>
      <name val="Arial"/>
      <family val="2"/>
    </font>
    <font>
      <b/>
      <sz val="12"/>
      <color indexed="9"/>
      <name val="Arial"/>
      <family val="2"/>
    </font>
    <font>
      <b/>
      <sz val="11"/>
      <color indexed="9"/>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0"/>
        <bgColor indexed="64"/>
      </patternFill>
    </fill>
    <fill>
      <patternFill patternType="solid">
        <fgColor indexed="13"/>
        <bgColor indexed="64"/>
      </patternFill>
    </fill>
    <fill>
      <patternFill patternType="solid">
        <fgColor indexed="14"/>
        <bgColor indexed="64"/>
      </patternFill>
    </fill>
    <fill>
      <patternFill patternType="solid">
        <fgColor indexed="51"/>
        <bgColor indexed="64"/>
      </patternFill>
    </fill>
  </fills>
  <borders count="16">
    <border>
      <left/>
      <right/>
      <top/>
      <bottom/>
      <diagonal/>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0" borderId="0" xfId="0" applyAlignment="1">
      <alignment wrapText="1"/>
    </xf>
    <xf numFmtId="0" fontId="0" fillId="0" borderId="0" xfId="0" applyAlignment="1">
      <alignment/>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xf>
    <xf numFmtId="0" fontId="0" fillId="0" borderId="0" xfId="0" applyAlignment="1">
      <alignment vertical="center"/>
    </xf>
    <xf numFmtId="0" fontId="0" fillId="0" borderId="0" xfId="0" applyAlignment="1">
      <alignment vertical="top" wrapText="1"/>
    </xf>
    <xf numFmtId="0" fontId="0" fillId="0" borderId="0" xfId="0" applyAlignment="1">
      <alignment vertical="top"/>
    </xf>
    <xf numFmtId="0" fontId="0" fillId="2" borderId="0" xfId="0" applyFill="1" applyAlignment="1">
      <alignment/>
    </xf>
    <xf numFmtId="0" fontId="4" fillId="0" borderId="0" xfId="0" applyFont="1" applyAlignment="1">
      <alignment vertical="center"/>
    </xf>
    <xf numFmtId="0" fontId="4" fillId="3" borderId="0" xfId="0" applyFont="1" applyFill="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 xfId="0" applyFont="1" applyFill="1" applyBorder="1" applyAlignment="1">
      <alignment/>
    </xf>
    <xf numFmtId="0" fontId="0" fillId="0" borderId="1" xfId="0" applyBorder="1" applyAlignment="1">
      <alignment vertical="top" wrapText="1"/>
    </xf>
    <xf numFmtId="0" fontId="0" fillId="0" borderId="1" xfId="0" applyBorder="1" applyAlignment="1">
      <alignment/>
    </xf>
    <xf numFmtId="0" fontId="0" fillId="0" borderId="1" xfId="0" applyBorder="1" applyAlignment="1">
      <alignment wrapText="1"/>
    </xf>
    <xf numFmtId="2" fontId="0" fillId="0" borderId="1" xfId="0" applyNumberFormat="1" applyBorder="1" applyAlignment="1" quotePrefix="1">
      <alignment horizontal="left" vertical="top" wrapText="1"/>
    </xf>
    <xf numFmtId="0" fontId="0" fillId="0" borderId="1" xfId="0" applyNumberFormat="1" applyBorder="1" applyAlignment="1">
      <alignment horizontal="left" vertical="top" wrapText="1"/>
    </xf>
    <xf numFmtId="0" fontId="0" fillId="0" borderId="1" xfId="0" applyFont="1" applyBorder="1" applyAlignment="1">
      <alignment vertical="top"/>
    </xf>
    <xf numFmtId="0" fontId="0" fillId="0" borderId="1" xfId="0" applyFont="1" applyBorder="1" applyAlignment="1">
      <alignment vertical="top" wrapText="1"/>
    </xf>
    <xf numFmtId="2" fontId="0" fillId="0" borderId="1" xfId="0" applyNumberFormat="1" applyFont="1" applyBorder="1" applyAlignment="1">
      <alignment horizontal="left" vertical="top" wrapText="1"/>
    </xf>
    <xf numFmtId="0" fontId="0" fillId="0" borderId="0" xfId="0" applyFill="1" applyBorder="1" applyAlignment="1">
      <alignment wrapText="1"/>
    </xf>
    <xf numFmtId="0" fontId="0" fillId="0" borderId="3" xfId="0" applyBorder="1" applyAlignment="1">
      <alignment/>
    </xf>
    <xf numFmtId="9" fontId="0" fillId="0" borderId="1" xfId="0" applyNumberFormat="1" applyBorder="1" applyAlignment="1">
      <alignment vertical="top"/>
    </xf>
    <xf numFmtId="9" fontId="0" fillId="0" borderId="1" xfId="0" applyNumberFormat="1" applyFont="1" applyBorder="1" applyAlignment="1">
      <alignment vertical="top"/>
    </xf>
    <xf numFmtId="10" fontId="0" fillId="0" borderId="1" xfId="0" applyNumberFormat="1" applyFont="1" applyBorder="1" applyAlignment="1">
      <alignment vertical="top" wrapText="1"/>
    </xf>
    <xf numFmtId="0" fontId="3" fillId="0" borderId="0" xfId="0" applyFont="1" applyAlignment="1">
      <alignment vertical="center"/>
    </xf>
    <xf numFmtId="2" fontId="0" fillId="0" borderId="1" xfId="0" applyNumberFormat="1" applyBorder="1" applyAlignment="1">
      <alignment horizontal="left" vertical="top" wrapText="1"/>
    </xf>
    <xf numFmtId="3" fontId="0" fillId="0" borderId="1" xfId="0" applyNumberFormat="1" applyBorder="1" applyAlignment="1">
      <alignment vertical="top"/>
    </xf>
    <xf numFmtId="0" fontId="0" fillId="0" borderId="1" xfId="0" applyNumberFormat="1" applyBorder="1" applyAlignment="1">
      <alignment vertical="top" wrapText="1"/>
    </xf>
    <xf numFmtId="3" fontId="0" fillId="0" borderId="1" xfId="0" applyNumberFormat="1" applyBorder="1" applyAlignment="1">
      <alignment vertical="top" wrapText="1"/>
    </xf>
    <xf numFmtId="0" fontId="0" fillId="0" borderId="4" xfId="0" applyBorder="1" applyAlignment="1">
      <alignment/>
    </xf>
    <xf numFmtId="0" fontId="0" fillId="0" borderId="5" xfId="0" applyBorder="1" applyAlignment="1">
      <alignment/>
    </xf>
    <xf numFmtId="3" fontId="0" fillId="0" borderId="6" xfId="0" applyNumberFormat="1" applyBorder="1" applyAlignment="1">
      <alignment/>
    </xf>
    <xf numFmtId="0" fontId="0" fillId="0" borderId="3" xfId="0" applyBorder="1" applyAlignment="1">
      <alignment/>
    </xf>
    <xf numFmtId="0" fontId="0" fillId="0" borderId="0" xfId="0" applyBorder="1" applyAlignment="1">
      <alignment/>
    </xf>
    <xf numFmtId="3" fontId="0" fillId="0" borderId="7" xfId="0" applyNumberFormat="1" applyBorder="1" applyAlignment="1">
      <alignment/>
    </xf>
    <xf numFmtId="0" fontId="0" fillId="0" borderId="8" xfId="0" applyBorder="1" applyAlignment="1">
      <alignment/>
    </xf>
    <xf numFmtId="0" fontId="0" fillId="0" borderId="9" xfId="0" applyBorder="1" applyAlignment="1">
      <alignment/>
    </xf>
    <xf numFmtId="165" fontId="3" fillId="0" borderId="2" xfId="0" applyNumberFormat="1" applyFont="1" applyBorder="1" applyAlignment="1">
      <alignment horizontal="right"/>
    </xf>
    <xf numFmtId="0" fontId="0" fillId="0" borderId="1" xfId="0" applyBorder="1" applyAlignment="1">
      <alignment vertical="top" wrapText="1"/>
    </xf>
    <xf numFmtId="0" fontId="0" fillId="0" borderId="1" xfId="0" applyBorder="1" applyAlignment="1">
      <alignment wrapText="1"/>
    </xf>
    <xf numFmtId="0" fontId="3" fillId="0" borderId="8" xfId="0" applyFont="1" applyFill="1" applyBorder="1" applyAlignment="1">
      <alignment wrapText="1"/>
    </xf>
    <xf numFmtId="0" fontId="0" fillId="0" borderId="9" xfId="0" applyFont="1" applyFill="1" applyBorder="1" applyAlignment="1">
      <alignment wrapText="1"/>
    </xf>
    <xf numFmtId="0" fontId="3" fillId="0" borderId="10" xfId="0" applyFont="1" applyBorder="1" applyAlignment="1">
      <alignment vertical="top"/>
    </xf>
    <xf numFmtId="0" fontId="0" fillId="0" borderId="11" xfId="0" applyBorder="1" applyAlignment="1">
      <alignment vertical="top"/>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top" wrapText="1"/>
    </xf>
    <xf numFmtId="0" fontId="0" fillId="0" borderId="12" xfId="0" applyBorder="1" applyAlignment="1">
      <alignment vertical="top" wrapText="1"/>
    </xf>
    <xf numFmtId="0" fontId="0" fillId="0" borderId="12" xfId="0" applyBorder="1" applyAlignment="1">
      <alignment/>
    </xf>
    <xf numFmtId="6" fontId="0" fillId="0" borderId="10" xfId="0" applyNumberFormat="1" applyBorder="1" applyAlignment="1">
      <alignment horizontal="left" vertical="center" wrapText="1"/>
    </xf>
    <xf numFmtId="6" fontId="0" fillId="0" borderId="12" xfId="0" applyNumberFormat="1" applyBorder="1" applyAlignment="1">
      <alignment horizontal="left" vertical="center" wrapText="1"/>
    </xf>
    <xf numFmtId="0" fontId="0" fillId="0" borderId="12" xfId="0" applyBorder="1" applyAlignment="1">
      <alignment horizontal="left" vertical="center"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xf>
    <xf numFmtId="0" fontId="5" fillId="2" borderId="0" xfId="0" applyFont="1" applyFill="1" applyAlignment="1">
      <alignment vertical="center" wrapText="1"/>
    </xf>
    <xf numFmtId="0" fontId="5" fillId="2" borderId="0" xfId="0" applyFont="1" applyFill="1" applyAlignment="1">
      <alignment vertical="center"/>
    </xf>
    <xf numFmtId="0" fontId="4" fillId="4" borderId="0" xfId="0" applyFont="1" applyFill="1" applyAlignment="1">
      <alignment vertical="center" wrapText="1"/>
    </xf>
    <xf numFmtId="0" fontId="0" fillId="0" borderId="0" xfId="0" applyAlignment="1">
      <alignment wrapText="1"/>
    </xf>
    <xf numFmtId="0" fontId="0" fillId="0" borderId="0" xfId="0" applyAlignment="1">
      <alignment vertical="center" wrapText="1"/>
    </xf>
    <xf numFmtId="0" fontId="0" fillId="0" borderId="3" xfId="0"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2" xfId="0" applyFont="1" applyFill="1" applyBorder="1" applyAlignment="1">
      <alignment wrapText="1"/>
    </xf>
    <xf numFmtId="0" fontId="0" fillId="0" borderId="13" xfId="0"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0" fillId="0" borderId="10" xfId="0" applyBorder="1" applyAlignment="1">
      <alignment wrapText="1"/>
    </xf>
    <xf numFmtId="0" fontId="0" fillId="0" borderId="12" xfId="0" applyBorder="1" applyAlignment="1">
      <alignment wrapText="1"/>
    </xf>
    <xf numFmtId="0" fontId="0" fillId="0" borderId="11" xfId="0" applyBorder="1" applyAlignment="1">
      <alignment wrapText="1"/>
    </xf>
    <xf numFmtId="164" fontId="0" fillId="0" borderId="10" xfId="0" applyNumberFormat="1" applyFont="1" applyBorder="1" applyAlignment="1">
      <alignment vertical="top" wrapText="1"/>
    </xf>
    <xf numFmtId="164" fontId="0" fillId="0" borderId="12" xfId="0" applyNumberFormat="1" applyFont="1" applyBorder="1" applyAlignment="1">
      <alignment vertical="top" wrapText="1"/>
    </xf>
    <xf numFmtId="164" fontId="0" fillId="0" borderId="11" xfId="0" applyNumberFormat="1" applyFont="1" applyBorder="1" applyAlignment="1">
      <alignment vertical="top" wrapText="1"/>
    </xf>
    <xf numFmtId="0" fontId="0" fillId="0" borderId="0" xfId="0" applyBorder="1" applyAlignment="1">
      <alignment vertical="top" wrapText="1"/>
    </xf>
    <xf numFmtId="0" fontId="0" fillId="0" borderId="1"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NumberFormat="1" applyFont="1" applyBorder="1" applyAlignment="1">
      <alignment horizontal="left" vertical="center" wrapText="1"/>
    </xf>
    <xf numFmtId="0" fontId="0" fillId="0" borderId="11" xfId="0" applyNumberFormat="1" applyFont="1" applyBorder="1" applyAlignment="1">
      <alignment horizontal="left" vertical="center" wrapText="1"/>
    </xf>
    <xf numFmtId="0" fontId="6" fillId="2" borderId="0" xfId="0" applyFont="1" applyFill="1" applyAlignment="1">
      <alignment wrapText="1"/>
    </xf>
    <xf numFmtId="0" fontId="5" fillId="2" borderId="0" xfId="0" applyFont="1" applyFill="1" applyAlignment="1">
      <alignment wrapText="1"/>
    </xf>
    <xf numFmtId="0" fontId="0" fillId="0" borderId="4" xfId="0" applyBorder="1" applyAlignment="1">
      <alignment wrapText="1"/>
    </xf>
    <xf numFmtId="0" fontId="0" fillId="0" borderId="5" xfId="0"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9" xfId="0" applyBorder="1" applyAlignment="1">
      <alignment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3" xfId="0" applyFont="1" applyFill="1" applyBorder="1" applyAlignment="1">
      <alignment vertical="top" wrapText="1"/>
    </xf>
    <xf numFmtId="0" fontId="0" fillId="0" borderId="15" xfId="0" applyFont="1" applyFill="1" applyBorder="1" applyAlignment="1">
      <alignment vertical="top" wrapText="1"/>
    </xf>
    <xf numFmtId="0" fontId="0" fillId="0" borderId="14" xfId="0" applyFont="1" applyFill="1" applyBorder="1" applyAlignment="1">
      <alignment vertical="top" wrapText="1"/>
    </xf>
    <xf numFmtId="0" fontId="2" fillId="2" borderId="0" xfId="0" applyFont="1" applyFill="1" applyAlignment="1">
      <alignment horizontal="center" vertical="center" wrapText="1"/>
    </xf>
    <xf numFmtId="0" fontId="3" fillId="0" borderId="0" xfId="0" applyFont="1" applyAlignment="1">
      <alignment vertical="center" wrapTex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4" fillId="5" borderId="0" xfId="0" applyFont="1" applyFill="1" applyAlignment="1">
      <alignment vertical="center" wrapText="1"/>
    </xf>
    <xf numFmtId="0" fontId="3" fillId="0" borderId="1" xfId="0" applyFont="1" applyBorder="1" applyAlignment="1">
      <alignment horizontal="center" vertical="top" wrapText="1"/>
    </xf>
    <xf numFmtId="0" fontId="0" fillId="0" borderId="1" xfId="0"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2"/>
  <sheetViews>
    <sheetView tabSelected="1" workbookViewId="0" topLeftCell="I1">
      <selection activeCell="S22" sqref="S22"/>
    </sheetView>
  </sheetViews>
  <sheetFormatPr defaultColWidth="9.140625" defaultRowHeight="12.75"/>
  <cols>
    <col min="1" max="1" width="16.140625" style="0" customWidth="1"/>
    <col min="2" max="2" width="32.57421875" style="0" customWidth="1"/>
    <col min="3" max="3" width="21.7109375" style="0" customWidth="1"/>
    <col min="5" max="5" width="12.57421875" style="0" customWidth="1"/>
    <col min="6" max="6" width="12.28125" style="0" customWidth="1"/>
    <col min="7" max="7" width="13.28125" style="0" customWidth="1"/>
    <col min="8" max="8" width="19.8515625" style="0" customWidth="1"/>
    <col min="9" max="9" width="13.421875" style="0" customWidth="1"/>
    <col min="10" max="10" width="13.57421875" style="0" customWidth="1"/>
    <col min="11" max="11" width="12.00390625" style="0" customWidth="1"/>
    <col min="12" max="12" width="11.8515625" style="0" customWidth="1"/>
    <col min="13" max="13" width="15.57421875" style="0" customWidth="1"/>
    <col min="14" max="14" width="15.7109375" style="0" customWidth="1"/>
    <col min="15" max="15" width="13.140625" style="0" customWidth="1"/>
    <col min="16" max="16" width="10.00390625" style="0" customWidth="1"/>
    <col min="17" max="17" width="10.28125" style="0" customWidth="1"/>
    <col min="18" max="18" width="10.421875" style="0" customWidth="1"/>
    <col min="19" max="19" width="14.00390625" style="0" customWidth="1"/>
  </cols>
  <sheetData>
    <row r="1" spans="1:19" ht="12.75">
      <c r="A1" s="103" t="s">
        <v>5</v>
      </c>
      <c r="B1" s="103"/>
      <c r="C1" s="103"/>
      <c r="D1" s="103"/>
      <c r="E1" s="103"/>
      <c r="F1" s="103"/>
      <c r="G1" s="103"/>
      <c r="H1" s="103"/>
      <c r="I1" s="103"/>
      <c r="J1" s="103"/>
      <c r="K1" s="103"/>
      <c r="L1" s="103"/>
      <c r="M1" s="103"/>
      <c r="N1" s="103"/>
      <c r="O1" s="103"/>
      <c r="P1" s="103"/>
      <c r="Q1" s="103"/>
      <c r="R1" s="103"/>
      <c r="S1" s="103"/>
    </row>
    <row r="2" spans="1:19" ht="12.75">
      <c r="A2" s="103"/>
      <c r="B2" s="103"/>
      <c r="C2" s="103"/>
      <c r="D2" s="103"/>
      <c r="E2" s="103"/>
      <c r="F2" s="103"/>
      <c r="G2" s="103"/>
      <c r="H2" s="103"/>
      <c r="I2" s="103"/>
      <c r="J2" s="103"/>
      <c r="K2" s="103"/>
      <c r="L2" s="103"/>
      <c r="M2" s="103"/>
      <c r="N2" s="103"/>
      <c r="O2" s="103"/>
      <c r="P2" s="103"/>
      <c r="Q2" s="103"/>
      <c r="R2" s="103"/>
      <c r="S2" s="103"/>
    </row>
    <row r="3" spans="1:19" ht="12.75">
      <c r="A3" s="103"/>
      <c r="B3" s="103"/>
      <c r="C3" s="103"/>
      <c r="D3" s="103"/>
      <c r="E3" s="103"/>
      <c r="F3" s="103"/>
      <c r="G3" s="103"/>
      <c r="H3" s="103"/>
      <c r="I3" s="103"/>
      <c r="J3" s="103"/>
      <c r="K3" s="103"/>
      <c r="L3" s="103"/>
      <c r="M3" s="103"/>
      <c r="N3" s="103"/>
      <c r="O3" s="103"/>
      <c r="P3" s="103"/>
      <c r="Q3" s="103"/>
      <c r="R3" s="103"/>
      <c r="S3" s="103"/>
    </row>
    <row r="4" ht="6" customHeight="1"/>
    <row r="5" spans="1:17" ht="25.5" customHeight="1">
      <c r="A5" s="3" t="s">
        <v>0</v>
      </c>
      <c r="B5" s="11" t="s">
        <v>45</v>
      </c>
      <c r="P5" s="92" t="s">
        <v>51</v>
      </c>
      <c r="Q5" s="92"/>
    </row>
    <row r="6" ht="6" customHeight="1"/>
    <row r="7" spans="1:17" ht="25.5" customHeight="1">
      <c r="A7" s="3" t="s">
        <v>1</v>
      </c>
      <c r="B7" s="11" t="s">
        <v>46</v>
      </c>
      <c r="P7" s="91" t="s">
        <v>52</v>
      </c>
      <c r="Q7" s="91"/>
    </row>
    <row r="8" spans="1:2" ht="6" customHeight="1">
      <c r="A8" s="5"/>
      <c r="B8" s="6"/>
    </row>
    <row r="9" spans="1:20" ht="18" customHeight="1">
      <c r="A9" s="63" t="s">
        <v>2</v>
      </c>
      <c r="B9" s="62" t="s">
        <v>3</v>
      </c>
      <c r="C9" s="65"/>
      <c r="D9" s="104" t="s">
        <v>50</v>
      </c>
      <c r="E9" s="66"/>
      <c r="F9" s="66"/>
      <c r="G9" s="66"/>
      <c r="H9" s="66"/>
      <c r="I9" s="62" t="s">
        <v>14</v>
      </c>
      <c r="J9" s="65"/>
      <c r="K9" s="66" t="s">
        <v>62</v>
      </c>
      <c r="L9" s="66"/>
      <c r="M9" s="66"/>
      <c r="N9" s="66"/>
      <c r="O9" s="66"/>
      <c r="P9" s="62" t="s">
        <v>53</v>
      </c>
      <c r="Q9" s="62"/>
      <c r="R9" s="104" t="s">
        <v>61</v>
      </c>
      <c r="S9" s="104"/>
      <c r="T9" s="29"/>
    </row>
    <row r="10" spans="1:20" ht="18" customHeight="1">
      <c r="A10" s="63"/>
      <c r="B10" s="65"/>
      <c r="C10" s="65"/>
      <c r="D10" s="66"/>
      <c r="E10" s="66"/>
      <c r="F10" s="66"/>
      <c r="G10" s="66"/>
      <c r="H10" s="66"/>
      <c r="I10" s="65"/>
      <c r="J10" s="65"/>
      <c r="K10" s="66"/>
      <c r="L10" s="66"/>
      <c r="M10" s="66"/>
      <c r="N10" s="66"/>
      <c r="O10" s="66"/>
      <c r="P10" s="62"/>
      <c r="Q10" s="62"/>
      <c r="R10" s="104"/>
      <c r="S10" s="104"/>
      <c r="T10" s="29"/>
    </row>
    <row r="11" spans="1:9" ht="3" customHeight="1">
      <c r="A11" s="63"/>
      <c r="B11" s="7"/>
      <c r="I11" s="7"/>
    </row>
    <row r="12" spans="1:20" ht="15.75" customHeight="1">
      <c r="A12" s="63"/>
      <c r="B12" s="62" t="s">
        <v>4</v>
      </c>
      <c r="C12" s="65"/>
      <c r="D12" s="104" t="s">
        <v>49</v>
      </c>
      <c r="E12" s="66"/>
      <c r="F12" s="66"/>
      <c r="G12" s="66"/>
      <c r="H12" s="66"/>
      <c r="I12" s="62" t="s">
        <v>15</v>
      </c>
      <c r="J12" s="65"/>
      <c r="K12" s="66" t="s">
        <v>63</v>
      </c>
      <c r="L12" s="66"/>
      <c r="M12" s="66"/>
      <c r="N12" s="66"/>
      <c r="O12" s="66"/>
      <c r="P12" s="62" t="s">
        <v>54</v>
      </c>
      <c r="Q12" s="62"/>
      <c r="R12" s="104" t="s">
        <v>60</v>
      </c>
      <c r="S12" s="104"/>
      <c r="T12" s="29"/>
    </row>
    <row r="13" spans="1:20" ht="15.75" customHeight="1">
      <c r="A13" s="3"/>
      <c r="B13" s="65"/>
      <c r="C13" s="65"/>
      <c r="D13" s="66"/>
      <c r="E13" s="66"/>
      <c r="F13" s="66"/>
      <c r="G13" s="66"/>
      <c r="H13" s="66"/>
      <c r="I13" s="65"/>
      <c r="J13" s="65"/>
      <c r="K13" s="66"/>
      <c r="L13" s="66"/>
      <c r="M13" s="66"/>
      <c r="N13" s="66"/>
      <c r="O13" s="66"/>
      <c r="P13" s="62"/>
      <c r="Q13" s="62"/>
      <c r="R13" s="104"/>
      <c r="S13" s="104"/>
      <c r="T13" s="29"/>
    </row>
    <row r="15" spans="1:19" ht="24" customHeight="1">
      <c r="A15" s="107" t="s">
        <v>44</v>
      </c>
      <c r="B15" s="107"/>
      <c r="C15" s="64" t="s">
        <v>6</v>
      </c>
      <c r="D15" s="64"/>
      <c r="E15" s="64"/>
      <c r="F15" s="64"/>
      <c r="G15" s="64"/>
      <c r="H15" s="64"/>
      <c r="I15" s="4" t="s">
        <v>30</v>
      </c>
      <c r="J15" s="10"/>
      <c r="K15" s="10"/>
      <c r="L15" s="10"/>
      <c r="M15" s="10"/>
      <c r="N15" s="10"/>
      <c r="O15" s="10"/>
      <c r="P15" s="12" t="s">
        <v>31</v>
      </c>
      <c r="Q15" s="12"/>
      <c r="R15" s="12"/>
      <c r="S15" s="12"/>
    </row>
    <row r="17" spans="1:20" ht="15.75" customHeight="1">
      <c r="A17" s="105" t="s">
        <v>7</v>
      </c>
      <c r="B17" s="58" t="s">
        <v>8</v>
      </c>
      <c r="C17" s="60" t="s">
        <v>11</v>
      </c>
      <c r="D17" s="61"/>
      <c r="E17" s="47" t="s">
        <v>13</v>
      </c>
      <c r="F17" s="100" t="s">
        <v>43</v>
      </c>
      <c r="G17" s="101"/>
      <c r="H17" s="102"/>
      <c r="I17" s="108" t="s">
        <v>16</v>
      </c>
      <c r="J17" s="109"/>
      <c r="K17" s="109"/>
      <c r="L17" s="109"/>
      <c r="M17" s="109"/>
      <c r="N17" s="109"/>
      <c r="O17" s="109"/>
      <c r="P17" s="98" t="s">
        <v>33</v>
      </c>
      <c r="Q17" s="98" t="s">
        <v>34</v>
      </c>
      <c r="R17" s="98" t="s">
        <v>35</v>
      </c>
      <c r="S17" s="98" t="s">
        <v>36</v>
      </c>
      <c r="T17" s="1"/>
    </row>
    <row r="18" spans="1:19" ht="15.75" customHeight="1">
      <c r="A18" s="106"/>
      <c r="B18" s="59"/>
      <c r="C18" s="13" t="s">
        <v>41</v>
      </c>
      <c r="D18" s="14" t="s">
        <v>12</v>
      </c>
      <c r="E18" s="48"/>
      <c r="F18" s="45" t="s">
        <v>19</v>
      </c>
      <c r="G18" s="46"/>
      <c r="H18" s="76"/>
      <c r="I18" s="15" t="s">
        <v>17</v>
      </c>
      <c r="J18" s="15" t="s">
        <v>18</v>
      </c>
      <c r="K18" s="15" t="s">
        <v>23</v>
      </c>
      <c r="L18" s="15" t="s">
        <v>24</v>
      </c>
      <c r="M18" s="15" t="s">
        <v>22</v>
      </c>
      <c r="N18" s="15" t="s">
        <v>12</v>
      </c>
      <c r="O18" s="15" t="s">
        <v>18</v>
      </c>
      <c r="P18" s="99"/>
      <c r="Q18" s="99"/>
      <c r="R18" s="99"/>
      <c r="S18" s="99"/>
    </row>
    <row r="19" spans="1:19" ht="78" customHeight="1">
      <c r="A19" s="16" t="s">
        <v>10</v>
      </c>
      <c r="B19" s="16" t="s">
        <v>9</v>
      </c>
      <c r="C19" s="16" t="s">
        <v>40</v>
      </c>
      <c r="D19" s="17"/>
      <c r="E19" s="16" t="s">
        <v>56</v>
      </c>
      <c r="F19" s="43" t="s">
        <v>42</v>
      </c>
      <c r="G19" s="44"/>
      <c r="H19" s="44"/>
      <c r="I19" s="16" t="s">
        <v>20</v>
      </c>
      <c r="J19" s="16" t="s">
        <v>21</v>
      </c>
      <c r="K19" s="16" t="s">
        <v>25</v>
      </c>
      <c r="L19" s="16" t="s">
        <v>26</v>
      </c>
      <c r="M19" s="16" t="s">
        <v>27</v>
      </c>
      <c r="N19" s="16" t="s">
        <v>28</v>
      </c>
      <c r="O19" s="16" t="s">
        <v>29</v>
      </c>
      <c r="P19" s="16" t="s">
        <v>32</v>
      </c>
      <c r="Q19" s="16" t="s">
        <v>37</v>
      </c>
      <c r="R19" s="16" t="s">
        <v>38</v>
      </c>
      <c r="S19" s="16" t="s">
        <v>39</v>
      </c>
    </row>
    <row r="20" spans="2:19" ht="5.25" customHeight="1">
      <c r="B20" s="9"/>
      <c r="I20" s="2"/>
      <c r="J20" s="1"/>
      <c r="K20" s="1"/>
      <c r="L20" s="1"/>
      <c r="M20" s="1"/>
      <c r="N20" s="1"/>
      <c r="O20" s="1"/>
      <c r="P20" s="8"/>
      <c r="Q20" s="8"/>
      <c r="R20" s="8"/>
      <c r="S20" s="1"/>
    </row>
    <row r="21" spans="1:19" ht="90.75" customHeight="1">
      <c r="A21" s="49" t="s">
        <v>47</v>
      </c>
      <c r="B21" s="52" t="s">
        <v>57</v>
      </c>
      <c r="C21" s="49" t="s">
        <v>55</v>
      </c>
      <c r="D21" s="55">
        <v>0</v>
      </c>
      <c r="E21" s="88" t="s">
        <v>98</v>
      </c>
      <c r="F21" s="70" t="s">
        <v>77</v>
      </c>
      <c r="G21" s="71"/>
      <c r="H21" s="72"/>
      <c r="I21" s="16" t="s">
        <v>78</v>
      </c>
      <c r="J21" s="16" t="s">
        <v>71</v>
      </c>
      <c r="K21" s="20" t="s">
        <v>82</v>
      </c>
      <c r="L21" s="21" t="s">
        <v>85</v>
      </c>
      <c r="M21" s="16" t="s">
        <v>100</v>
      </c>
      <c r="N21" s="19" t="s">
        <v>102</v>
      </c>
      <c r="O21" s="16" t="s">
        <v>79</v>
      </c>
      <c r="P21" s="27">
        <v>0.11</v>
      </c>
      <c r="Q21" s="27">
        <v>0</v>
      </c>
      <c r="R21" s="26">
        <v>0</v>
      </c>
      <c r="S21" s="31">
        <f>((192*149.65)*0.89)</f>
        <v>25572.192000000003</v>
      </c>
    </row>
    <row r="22" spans="1:19" ht="118.5" customHeight="1">
      <c r="A22" s="50"/>
      <c r="B22" s="53"/>
      <c r="C22" s="50"/>
      <c r="D22" s="56"/>
      <c r="E22" s="89"/>
      <c r="F22" s="73"/>
      <c r="G22" s="74"/>
      <c r="H22" s="75"/>
      <c r="I22" s="16" t="s">
        <v>64</v>
      </c>
      <c r="J22" s="16" t="s">
        <v>81</v>
      </c>
      <c r="K22" s="20" t="s">
        <v>97</v>
      </c>
      <c r="L22" s="21" t="s">
        <v>86</v>
      </c>
      <c r="M22" s="22" t="s">
        <v>101</v>
      </c>
      <c r="N22" s="30" t="s">
        <v>105</v>
      </c>
      <c r="O22" s="32" t="s">
        <v>92</v>
      </c>
      <c r="P22" s="27">
        <v>0.02</v>
      </c>
      <c r="Q22" s="27">
        <v>0</v>
      </c>
      <c r="R22" s="26">
        <v>0</v>
      </c>
      <c r="S22" s="31">
        <f>((326*83.45)+(53.45*978)*0.98)</f>
        <v>78433.318</v>
      </c>
    </row>
    <row r="23" spans="1:19" ht="103.5" customHeight="1">
      <c r="A23" s="50"/>
      <c r="B23" s="54"/>
      <c r="C23" s="50"/>
      <c r="D23" s="57"/>
      <c r="E23" s="89"/>
      <c r="F23" s="77" t="s">
        <v>69</v>
      </c>
      <c r="G23" s="78"/>
      <c r="H23" s="79"/>
      <c r="I23" s="16" t="s">
        <v>66</v>
      </c>
      <c r="J23" s="16" t="s">
        <v>71</v>
      </c>
      <c r="K23" s="20" t="s">
        <v>95</v>
      </c>
      <c r="L23" s="21" t="s">
        <v>87</v>
      </c>
      <c r="M23" s="16" t="s">
        <v>93</v>
      </c>
      <c r="N23" s="23" t="s">
        <v>94</v>
      </c>
      <c r="O23" s="24" t="s">
        <v>88</v>
      </c>
      <c r="P23" s="27">
        <v>0</v>
      </c>
      <c r="Q23" s="27">
        <v>0</v>
      </c>
      <c r="R23" s="26">
        <v>0</v>
      </c>
      <c r="S23" s="33">
        <f>(310*114)+(440*114)</f>
        <v>85500</v>
      </c>
    </row>
    <row r="24" spans="1:19" ht="103.5" customHeight="1">
      <c r="A24" s="50"/>
      <c r="B24" s="54"/>
      <c r="C24" s="50"/>
      <c r="D24" s="57"/>
      <c r="E24" s="89"/>
      <c r="F24" s="77" t="s">
        <v>74</v>
      </c>
      <c r="G24" s="78"/>
      <c r="H24" s="79"/>
      <c r="I24" s="16" t="s">
        <v>67</v>
      </c>
      <c r="J24" s="16" t="s">
        <v>72</v>
      </c>
      <c r="K24" s="20" t="s">
        <v>99</v>
      </c>
      <c r="L24" s="21" t="s">
        <v>87</v>
      </c>
      <c r="M24" s="22" t="s">
        <v>89</v>
      </c>
      <c r="N24" s="30" t="s">
        <v>91</v>
      </c>
      <c r="O24" s="16" t="s">
        <v>90</v>
      </c>
      <c r="P24" s="27">
        <v>0</v>
      </c>
      <c r="Q24" s="28">
        <v>0.065</v>
      </c>
      <c r="R24" s="26">
        <v>0</v>
      </c>
      <c r="S24" s="31">
        <f>((424*22)*0.935)</f>
        <v>8721.68</v>
      </c>
    </row>
    <row r="25" spans="1:19" ht="88.5" customHeight="1">
      <c r="A25" s="50"/>
      <c r="B25" s="54"/>
      <c r="C25" s="50"/>
      <c r="D25" s="57"/>
      <c r="E25" s="89"/>
      <c r="F25" s="77" t="s">
        <v>75</v>
      </c>
      <c r="G25" s="78"/>
      <c r="H25" s="79"/>
      <c r="I25" s="16" t="s">
        <v>70</v>
      </c>
      <c r="J25" s="16" t="s">
        <v>71</v>
      </c>
      <c r="K25" s="20" t="s">
        <v>83</v>
      </c>
      <c r="L25" s="21" t="s">
        <v>87</v>
      </c>
      <c r="M25" s="16" t="s">
        <v>76</v>
      </c>
      <c r="N25" s="19" t="s">
        <v>103</v>
      </c>
      <c r="O25" s="18" t="s">
        <v>79</v>
      </c>
      <c r="P25" s="27">
        <v>0</v>
      </c>
      <c r="Q25" s="27">
        <v>0</v>
      </c>
      <c r="R25" s="26">
        <v>0</v>
      </c>
      <c r="S25" s="31">
        <f>((72*53.45))</f>
        <v>3848.4</v>
      </c>
    </row>
    <row r="26" spans="1:19" ht="89.25" customHeight="1">
      <c r="A26" s="50"/>
      <c r="B26" s="54"/>
      <c r="C26" s="50"/>
      <c r="D26" s="57"/>
      <c r="E26" s="90"/>
      <c r="F26" s="67" t="s">
        <v>80</v>
      </c>
      <c r="G26" s="68"/>
      <c r="H26" s="69"/>
      <c r="I26" s="16" t="s">
        <v>68</v>
      </c>
      <c r="J26" s="16" t="s">
        <v>71</v>
      </c>
      <c r="K26" s="20" t="s">
        <v>84</v>
      </c>
      <c r="L26" s="21" t="s">
        <v>87</v>
      </c>
      <c r="M26" s="16" t="s">
        <v>73</v>
      </c>
      <c r="N26" s="19" t="s">
        <v>104</v>
      </c>
      <c r="O26" s="18" t="s">
        <v>79</v>
      </c>
      <c r="P26" s="27">
        <v>0</v>
      </c>
      <c r="Q26" s="27">
        <v>0</v>
      </c>
      <c r="R26" s="26">
        <v>0</v>
      </c>
      <c r="S26" s="31">
        <f>(48*55.55)</f>
        <v>2666.3999999999996</v>
      </c>
    </row>
    <row r="27" spans="1:20" ht="12.75">
      <c r="A27" s="49" t="s">
        <v>48</v>
      </c>
      <c r="B27" s="80" t="s">
        <v>58</v>
      </c>
      <c r="C27" s="80" t="s">
        <v>59</v>
      </c>
      <c r="D27" s="83">
        <v>123319</v>
      </c>
      <c r="E27" s="87"/>
      <c r="F27" s="70" t="s">
        <v>65</v>
      </c>
      <c r="G27" s="71"/>
      <c r="H27" s="72"/>
      <c r="I27" s="93"/>
      <c r="J27" s="94"/>
      <c r="K27" s="94"/>
      <c r="L27" s="94"/>
      <c r="M27" s="94"/>
      <c r="N27" s="94"/>
      <c r="O27" s="94"/>
      <c r="P27" s="94"/>
      <c r="Q27" s="94"/>
      <c r="R27" s="94"/>
      <c r="S27" s="94"/>
      <c r="T27" s="25"/>
    </row>
    <row r="28" spans="1:20" ht="12.75">
      <c r="A28" s="50"/>
      <c r="B28" s="81"/>
      <c r="C28" s="81"/>
      <c r="D28" s="84"/>
      <c r="E28" s="87"/>
      <c r="F28" s="67"/>
      <c r="G28" s="86"/>
      <c r="H28" s="69"/>
      <c r="I28" s="95"/>
      <c r="J28" s="65"/>
      <c r="K28" s="65"/>
      <c r="L28" s="65"/>
      <c r="M28" s="65"/>
      <c r="N28" s="65"/>
      <c r="O28" s="65"/>
      <c r="P28" s="65"/>
      <c r="Q28" s="65"/>
      <c r="R28" s="65"/>
      <c r="S28" s="65"/>
      <c r="T28" s="25"/>
    </row>
    <row r="29" spans="1:20" ht="12.75">
      <c r="A29" s="51"/>
      <c r="B29" s="82"/>
      <c r="C29" s="82"/>
      <c r="D29" s="85"/>
      <c r="E29" s="87"/>
      <c r="F29" s="73"/>
      <c r="G29" s="74"/>
      <c r="H29" s="75"/>
      <c r="I29" s="96"/>
      <c r="J29" s="97"/>
      <c r="K29" s="97"/>
      <c r="L29" s="97"/>
      <c r="M29" s="97"/>
      <c r="N29" s="97"/>
      <c r="O29" s="97"/>
      <c r="P29" s="97"/>
      <c r="Q29" s="97"/>
      <c r="R29" s="97"/>
      <c r="S29" s="97"/>
      <c r="T29" s="25"/>
    </row>
    <row r="30" spans="17:19" ht="12.75">
      <c r="Q30" s="34" t="s">
        <v>96</v>
      </c>
      <c r="R30" s="35"/>
      <c r="S30" s="36">
        <f>(S26+S25+S24+S23+S22+S21)</f>
        <v>204741.99000000002</v>
      </c>
    </row>
    <row r="31" spans="17:19" ht="12.75">
      <c r="Q31" s="37"/>
      <c r="R31" s="38"/>
      <c r="S31" s="39"/>
    </row>
    <row r="32" spans="17:19" ht="12.75">
      <c r="Q32" s="40" t="s">
        <v>106</v>
      </c>
      <c r="R32" s="41"/>
      <c r="S32" s="42">
        <f>S30/D27</f>
        <v>1.6602631386890911</v>
      </c>
    </row>
  </sheetData>
  <mergeCells count="47">
    <mergeCell ref="A1:S3"/>
    <mergeCell ref="R9:S10"/>
    <mergeCell ref="R12:S13"/>
    <mergeCell ref="A17:A18"/>
    <mergeCell ref="A15:B15"/>
    <mergeCell ref="I17:O17"/>
    <mergeCell ref="P17:P18"/>
    <mergeCell ref="D9:H10"/>
    <mergeCell ref="D12:H13"/>
    <mergeCell ref="B9:C10"/>
    <mergeCell ref="P7:Q7"/>
    <mergeCell ref="P5:Q5"/>
    <mergeCell ref="I27:S29"/>
    <mergeCell ref="R17:R18"/>
    <mergeCell ref="S17:S18"/>
    <mergeCell ref="Q17:Q18"/>
    <mergeCell ref="D27:D29"/>
    <mergeCell ref="F27:H29"/>
    <mergeCell ref="E27:E29"/>
    <mergeCell ref="E21:E26"/>
    <mergeCell ref="F23:H23"/>
    <mergeCell ref="F24:H24"/>
    <mergeCell ref="F26:H26"/>
    <mergeCell ref="F21:H22"/>
    <mergeCell ref="K12:O13"/>
    <mergeCell ref="F19:H19"/>
    <mergeCell ref="F18:H18"/>
    <mergeCell ref="F25:H25"/>
    <mergeCell ref="F17:H17"/>
    <mergeCell ref="P12:Q13"/>
    <mergeCell ref="A9:A12"/>
    <mergeCell ref="C15:H15"/>
    <mergeCell ref="P9:Q10"/>
    <mergeCell ref="B12:C13"/>
    <mergeCell ref="I9:J10"/>
    <mergeCell ref="I12:J13"/>
    <mergeCell ref="K9:O10"/>
    <mergeCell ref="E17:E18"/>
    <mergeCell ref="A27:A29"/>
    <mergeCell ref="B21:B26"/>
    <mergeCell ref="A21:A26"/>
    <mergeCell ref="C21:C26"/>
    <mergeCell ref="D21:D26"/>
    <mergeCell ref="B17:B18"/>
    <mergeCell ref="C17:D17"/>
    <mergeCell ref="B27:B29"/>
    <mergeCell ref="C27:C29"/>
  </mergeCells>
  <printOptions/>
  <pageMargins left="0.75" right="0.75" top="1" bottom="1" header="0.5" footer="0.5"/>
  <pageSetup fitToHeight="1" fitToWidth="1" horizontalDpi="600" verticalDpi="600" orientation="landscape" paperSize="8" scale="70" r:id="rId1"/>
  <headerFooter alignWithMargins="0">
    <oddHeader>&amp;R&amp;"Arial,Bold"&amp;12Appendix 1</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Sx3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Hind</dc:creator>
  <cp:keywords/>
  <dc:description/>
  <cp:lastModifiedBy>Elaine Hind</cp:lastModifiedBy>
  <cp:lastPrinted>2012-01-27T11:27:19Z</cp:lastPrinted>
  <dcterms:created xsi:type="dcterms:W3CDTF">2012-01-12T10:16:46Z</dcterms:created>
  <dcterms:modified xsi:type="dcterms:W3CDTF">2012-01-27T12:48:25Z</dcterms:modified>
  <cp:category/>
  <cp:version/>
  <cp:contentType/>
  <cp:contentStatus/>
</cp:coreProperties>
</file>